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\Google Drive\ACSE\CCVE\OM\"/>
    </mc:Choice>
  </mc:AlternateContent>
  <xr:revisionPtr revIDLastSave="0" documentId="13_ncr:1_{F649DCDB-F545-45E3-87E5-5A7225C9E406}" xr6:coauthVersionLast="47" xr6:coauthVersionMax="47" xr10:uidLastSave="{00000000-0000-0000-0000-000000000000}"/>
  <bookViews>
    <workbookView xWindow="-120" yWindow="-120" windowWidth="29040" windowHeight="18240" xr2:uid="{A4BE4D53-3339-4BD0-82F5-590E478C45F5}"/>
  </bookViews>
  <sheets>
    <sheet name="2022" sheetId="3" r:id="rId1"/>
  </sheets>
  <definedNames>
    <definedName name="_xlnm.Print_Area" localSheetId="0">'2022'!$A$1:$C$26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F14" i="3"/>
  <c r="D17" i="3"/>
  <c r="E13" i="3"/>
  <c r="D13" i="3"/>
  <c r="E11" i="3"/>
  <c r="D11" i="3"/>
  <c r="F11" i="3" s="1"/>
  <c r="E5" i="3"/>
  <c r="D5" i="3"/>
  <c r="E4" i="3"/>
  <c r="D4" i="3"/>
  <c r="F4" i="3" s="1"/>
  <c r="E7" i="3"/>
  <c r="D7" i="3"/>
  <c r="E10" i="3"/>
  <c r="D10" i="3"/>
  <c r="F10" i="3" s="1"/>
  <c r="E15" i="3"/>
  <c r="D15" i="3"/>
  <c r="E6" i="3"/>
  <c r="D6" i="3"/>
  <c r="F6" i="3" s="1"/>
  <c r="E12" i="3"/>
  <c r="D12" i="3"/>
  <c r="E8" i="3"/>
  <c r="D8" i="3"/>
  <c r="F8" i="3" s="1"/>
  <c r="E9" i="3"/>
  <c r="E26" i="3" s="1"/>
  <c r="D9" i="3"/>
  <c r="C26" i="3"/>
  <c r="B26" i="3"/>
  <c r="F9" i="3" l="1"/>
  <c r="F12" i="3"/>
  <c r="F15" i="3"/>
  <c r="F7" i="3"/>
  <c r="F5" i="3"/>
  <c r="F13" i="3"/>
  <c r="D26" i="3"/>
  <c r="F26" i="3" s="1"/>
</calcChain>
</file>

<file path=xl/sharedStrings.xml><?xml version="1.0" encoding="utf-8"?>
<sst xmlns="http://schemas.openxmlformats.org/spreadsheetml/2006/main" count="30" uniqueCount="29">
  <si>
    <t>CCVE</t>
  </si>
  <si>
    <t>Communes</t>
  </si>
  <si>
    <t>Auverneaux</t>
  </si>
  <si>
    <t>Ballancourt</t>
  </si>
  <si>
    <t>Baulne</t>
  </si>
  <si>
    <t>Cerny</t>
  </si>
  <si>
    <t>Champcueil</t>
  </si>
  <si>
    <t>Chevannes</t>
  </si>
  <si>
    <t>D'Huison Longueville</t>
  </si>
  <si>
    <t>Echarcon</t>
  </si>
  <si>
    <t>Fontenay Le Vicomte</t>
  </si>
  <si>
    <t>Guigneville</t>
  </si>
  <si>
    <t>Itteville</t>
  </si>
  <si>
    <t>La Ferté Alais</t>
  </si>
  <si>
    <t>Leudeville</t>
  </si>
  <si>
    <t>Mennecy</t>
  </si>
  <si>
    <t>Nainville</t>
  </si>
  <si>
    <t>Ormoy</t>
  </si>
  <si>
    <t>Orveau</t>
  </si>
  <si>
    <t>Saint Vrain</t>
  </si>
  <si>
    <t>Vayres</t>
  </si>
  <si>
    <t>Vert Le Grand</t>
  </si>
  <si>
    <t>Vert Le Petit</t>
  </si>
  <si>
    <t>Municipales</t>
  </si>
  <si>
    <t>Totales</t>
  </si>
  <si>
    <t>Populations légales au 01/01/2022</t>
  </si>
  <si>
    <t>Ratio
tension</t>
  </si>
  <si>
    <t>Nbre de d'emménagements
En 2020</t>
  </si>
  <si>
    <t>Nbre de demandes de lgts sociaux
au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</si>
</sst>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>
      <alignment horizontal="right" vertical="center" indent="2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" fillId="2" borderId="1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right" vertical="center" indent="2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/>
    <xf numFmtId="0" fontId="0" fillId="2" borderId="2" xfId="0" applyFill="1" applyBorder="1" applyAlignment="1">
      <alignment vertical="top"/>
    </xf>
    <xf numFmtId="2" fontId="0" fillId="3" borderId="1" xfId="0" applyNumberFormat="1" applyFill="1" applyBorder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2" fontId="1" fillId="3" borderId="1" xfId="0" applyNumberFormat="1" applyFont="1" applyFill="1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E85C-0B88-4AD5-87A4-A2F93D244D51}">
  <sheetPr>
    <pageSetUpPr fitToPage="1"/>
  </sheetPr>
  <dimension ref="A1:G26"/>
  <sheetViews>
    <sheetView tabSelected="1" workbookViewId="0">
      <selection activeCell="A26" sqref="A26"/>
    </sheetView>
  </sheetViews>
  <sheetFormatPr baseColWidth="10" defaultRowHeight="15" x14ac:dyDescent="0.25"/>
  <cols>
    <col min="1" max="1" width="22.28515625" customWidth="1"/>
    <col min="2" max="2" width="20.7109375" customWidth="1"/>
    <col min="3" max="3" width="16" customWidth="1"/>
    <col min="4" max="4" width="17.7109375" customWidth="1"/>
    <col min="5" max="5" width="18.85546875" customWidth="1"/>
  </cols>
  <sheetData>
    <row r="1" spans="1:7" ht="21" x14ac:dyDescent="0.25">
      <c r="A1" s="11" t="s">
        <v>0</v>
      </c>
      <c r="B1" s="12"/>
      <c r="C1" s="12"/>
      <c r="D1" s="13"/>
      <c r="E1" s="13"/>
      <c r="F1" s="13"/>
    </row>
    <row r="2" spans="1:7" x14ac:dyDescent="0.25">
      <c r="A2" s="8" t="s">
        <v>1</v>
      </c>
      <c r="B2" s="9" t="s">
        <v>25</v>
      </c>
      <c r="C2" s="9"/>
      <c r="D2" s="14" t="s">
        <v>28</v>
      </c>
      <c r="E2" s="14" t="s">
        <v>27</v>
      </c>
      <c r="F2" s="15" t="s">
        <v>26</v>
      </c>
      <c r="G2" s="10"/>
    </row>
    <row r="3" spans="1:7" ht="27.75" customHeight="1" x14ac:dyDescent="0.25">
      <c r="A3" s="1"/>
      <c r="B3" s="3" t="s">
        <v>23</v>
      </c>
      <c r="C3" s="3" t="s">
        <v>24</v>
      </c>
      <c r="D3" s="16"/>
      <c r="E3" s="16"/>
      <c r="F3" s="17"/>
      <c r="G3" s="10"/>
    </row>
    <row r="4" spans="1:7" x14ac:dyDescent="0.25">
      <c r="A4" s="4" t="s">
        <v>21</v>
      </c>
      <c r="B4" s="2">
        <v>2262</v>
      </c>
      <c r="C4" s="2">
        <v>2289</v>
      </c>
      <c r="D4" s="2">
        <f>5+13+11+12+2</f>
        <v>43</v>
      </c>
      <c r="E4" s="2">
        <f>1+1</f>
        <v>2</v>
      </c>
      <c r="F4" s="18">
        <f>D4/E4</f>
        <v>21.5</v>
      </c>
    </row>
    <row r="5" spans="1:7" x14ac:dyDescent="0.25">
      <c r="A5" s="4" t="s">
        <v>17</v>
      </c>
      <c r="B5" s="2">
        <v>2158</v>
      </c>
      <c r="C5" s="2">
        <v>2179</v>
      </c>
      <c r="D5" s="2">
        <f>4+20+24+17+3</f>
        <v>68</v>
      </c>
      <c r="E5" s="2">
        <f>3+5</f>
        <v>8</v>
      </c>
      <c r="F5" s="18">
        <f>D5/E5</f>
        <v>8.5</v>
      </c>
    </row>
    <row r="6" spans="1:7" x14ac:dyDescent="0.25">
      <c r="A6" s="4" t="s">
        <v>13</v>
      </c>
      <c r="B6" s="2">
        <v>3659</v>
      </c>
      <c r="C6" s="2">
        <v>3714</v>
      </c>
      <c r="D6" s="2">
        <f>10+27+34+21+1</f>
        <v>93</v>
      </c>
      <c r="E6" s="2">
        <f>4+9+2+2</f>
        <v>17</v>
      </c>
      <c r="F6" s="18">
        <f>D6/E6</f>
        <v>5.4705882352941178</v>
      </c>
    </row>
    <row r="7" spans="1:7" x14ac:dyDescent="0.25">
      <c r="A7" s="4" t="s">
        <v>22</v>
      </c>
      <c r="B7" s="2">
        <v>2818</v>
      </c>
      <c r="C7" s="2">
        <v>2856</v>
      </c>
      <c r="D7" s="2">
        <f>4+18+15+5+1</f>
        <v>43</v>
      </c>
      <c r="E7" s="2">
        <f>1+1+4+3</f>
        <v>9</v>
      </c>
      <c r="F7" s="18">
        <f>D7/E7</f>
        <v>4.7777777777777777</v>
      </c>
    </row>
    <row r="8" spans="1:7" x14ac:dyDescent="0.25">
      <c r="A8" s="4" t="s">
        <v>3</v>
      </c>
      <c r="B8" s="2">
        <v>7593</v>
      </c>
      <c r="C8" s="2">
        <v>7693</v>
      </c>
      <c r="D8" s="2">
        <f>20+46+47+48+6</f>
        <v>167</v>
      </c>
      <c r="E8" s="2">
        <f>2+8+21+10+4</f>
        <v>45</v>
      </c>
      <c r="F8" s="18">
        <f>D8/E8</f>
        <v>3.7111111111111112</v>
      </c>
    </row>
    <row r="9" spans="1:7" x14ac:dyDescent="0.25">
      <c r="A9" s="4" t="s">
        <v>15</v>
      </c>
      <c r="B9" s="2">
        <v>15292</v>
      </c>
      <c r="C9" s="2">
        <v>15583</v>
      </c>
      <c r="D9" s="2">
        <f>51+170+184+124+37</f>
        <v>566</v>
      </c>
      <c r="E9" s="2">
        <f>5+43+64+43+13</f>
        <v>168</v>
      </c>
      <c r="F9" s="18">
        <f>D9/E9</f>
        <v>3.3690476190476191</v>
      </c>
    </row>
    <row r="10" spans="1:7" x14ac:dyDescent="0.25">
      <c r="A10" s="4" t="s">
        <v>6</v>
      </c>
      <c r="B10" s="2">
        <v>2867</v>
      </c>
      <c r="C10" s="2">
        <v>2923</v>
      </c>
      <c r="D10" s="2">
        <f>7+8+9+8+2</f>
        <v>34</v>
      </c>
      <c r="E10" s="2">
        <f>1+1+4+8</f>
        <v>14</v>
      </c>
      <c r="F10" s="18">
        <f>D10/E10</f>
        <v>2.4285714285714284</v>
      </c>
    </row>
    <row r="11" spans="1:7" x14ac:dyDescent="0.25">
      <c r="A11" s="4" t="s">
        <v>10</v>
      </c>
      <c r="B11" s="2">
        <v>1591</v>
      </c>
      <c r="C11" s="2">
        <v>1617</v>
      </c>
      <c r="D11" s="2">
        <f>5+12+15+4+2</f>
        <v>38</v>
      </c>
      <c r="E11" s="2">
        <f>6+6+1+6</f>
        <v>19</v>
      </c>
      <c r="F11" s="18">
        <f>D11/E11</f>
        <v>2</v>
      </c>
    </row>
    <row r="12" spans="1:7" x14ac:dyDescent="0.25">
      <c r="A12" s="4" t="s">
        <v>12</v>
      </c>
      <c r="B12" s="2">
        <v>6522</v>
      </c>
      <c r="C12" s="2">
        <v>6583</v>
      </c>
      <c r="D12" s="2">
        <f>16+54+41+32+7</f>
        <v>150</v>
      </c>
      <c r="E12" s="2">
        <f>3+17+18+16+27+1</f>
        <v>82</v>
      </c>
      <c r="F12" s="18">
        <f>D12/E12</f>
        <v>1.8292682926829269</v>
      </c>
    </row>
    <row r="13" spans="1:7" x14ac:dyDescent="0.25">
      <c r="A13" s="4" t="s">
        <v>7</v>
      </c>
      <c r="B13" s="2">
        <v>1590</v>
      </c>
      <c r="C13" s="2">
        <v>1618</v>
      </c>
      <c r="D13" s="2">
        <f>3+7+6+2</f>
        <v>18</v>
      </c>
      <c r="E13" s="2">
        <f>2+4+4+2</f>
        <v>12</v>
      </c>
      <c r="F13" s="18">
        <f>D13/E13</f>
        <v>1.5</v>
      </c>
    </row>
    <row r="14" spans="1:7" x14ac:dyDescent="0.25">
      <c r="A14" s="4" t="s">
        <v>11</v>
      </c>
      <c r="B14" s="2">
        <v>903</v>
      </c>
      <c r="C14" s="2">
        <v>920</v>
      </c>
      <c r="D14" s="2">
        <v>1</v>
      </c>
      <c r="E14" s="2">
        <v>1</v>
      </c>
      <c r="F14" s="18">
        <f>D14/E14</f>
        <v>1</v>
      </c>
    </row>
    <row r="15" spans="1:7" x14ac:dyDescent="0.25">
      <c r="A15" s="4" t="s">
        <v>5</v>
      </c>
      <c r="B15" s="2">
        <v>3337</v>
      </c>
      <c r="C15" s="2">
        <v>3502</v>
      </c>
      <c r="D15" s="2">
        <f>3+20+17+8</f>
        <v>48</v>
      </c>
      <c r="E15" s="2">
        <f>24+12+11+2</f>
        <v>49</v>
      </c>
      <c r="F15" s="18">
        <f>D15/E15</f>
        <v>0.97959183673469385</v>
      </c>
    </row>
    <row r="16" spans="1:7" x14ac:dyDescent="0.25">
      <c r="A16" s="4" t="s">
        <v>19</v>
      </c>
      <c r="B16" s="2">
        <v>3059</v>
      </c>
      <c r="C16" s="2">
        <v>3111</v>
      </c>
      <c r="D16" s="2">
        <v>0</v>
      </c>
      <c r="E16" s="2">
        <v>2</v>
      </c>
      <c r="F16" s="18">
        <f>D16/E16</f>
        <v>0</v>
      </c>
    </row>
    <row r="17" spans="1:6" x14ac:dyDescent="0.25">
      <c r="A17" s="4" t="s">
        <v>14</v>
      </c>
      <c r="B17" s="2">
        <v>1477</v>
      </c>
      <c r="C17" s="2">
        <v>1501</v>
      </c>
      <c r="D17" s="2">
        <f>1+1+1+1</f>
        <v>4</v>
      </c>
      <c r="E17" s="2">
        <v>0</v>
      </c>
      <c r="F17" s="18"/>
    </row>
    <row r="18" spans="1:6" x14ac:dyDescent="0.25">
      <c r="A18" s="4" t="s">
        <v>8</v>
      </c>
      <c r="B18" s="2">
        <v>1495</v>
      </c>
      <c r="C18" s="2">
        <v>1519</v>
      </c>
      <c r="D18" s="2"/>
      <c r="E18" s="2"/>
      <c r="F18" s="2"/>
    </row>
    <row r="19" spans="1:6" x14ac:dyDescent="0.25">
      <c r="A19" s="4" t="s">
        <v>4</v>
      </c>
      <c r="B19" s="2">
        <v>1311</v>
      </c>
      <c r="C19" s="2">
        <v>1324</v>
      </c>
      <c r="D19" s="2"/>
      <c r="E19" s="2"/>
      <c r="F19" s="2"/>
    </row>
    <row r="20" spans="1:6" x14ac:dyDescent="0.25">
      <c r="A20" s="4" t="s">
        <v>20</v>
      </c>
      <c r="B20" s="2">
        <v>959</v>
      </c>
      <c r="C20" s="2">
        <v>1027</v>
      </c>
      <c r="D20" s="2"/>
      <c r="E20" s="2"/>
      <c r="F20" s="2"/>
    </row>
    <row r="21" spans="1:6" x14ac:dyDescent="0.25">
      <c r="A21" s="4" t="s">
        <v>9</v>
      </c>
      <c r="B21" s="2">
        <v>791</v>
      </c>
      <c r="C21" s="2">
        <v>808</v>
      </c>
      <c r="D21" s="2"/>
      <c r="E21" s="2"/>
      <c r="F21" s="2"/>
    </row>
    <row r="22" spans="1:6" x14ac:dyDescent="0.25">
      <c r="A22" s="4" t="s">
        <v>16</v>
      </c>
      <c r="B22" s="2">
        <v>503</v>
      </c>
      <c r="C22" s="2">
        <v>514</v>
      </c>
      <c r="D22" s="2"/>
      <c r="E22" s="2"/>
      <c r="F22" s="2"/>
    </row>
    <row r="23" spans="1:6" x14ac:dyDescent="0.25">
      <c r="A23" s="4" t="s">
        <v>2</v>
      </c>
      <c r="B23" s="2">
        <v>324</v>
      </c>
      <c r="C23" s="2">
        <v>325</v>
      </c>
      <c r="D23" s="2"/>
      <c r="E23" s="2"/>
      <c r="F23" s="2"/>
    </row>
    <row r="24" spans="1:6" x14ac:dyDescent="0.25">
      <c r="A24" s="4" t="s">
        <v>18</v>
      </c>
      <c r="B24" s="2">
        <v>168</v>
      </c>
      <c r="C24" s="2">
        <v>170</v>
      </c>
      <c r="D24" s="2"/>
      <c r="E24" s="2"/>
      <c r="F24" s="2"/>
    </row>
    <row r="25" spans="1:6" x14ac:dyDescent="0.25">
      <c r="A25" s="5"/>
      <c r="D25" s="19"/>
      <c r="E25" s="19"/>
      <c r="F25" s="19"/>
    </row>
    <row r="26" spans="1:6" ht="21" x14ac:dyDescent="0.25">
      <c r="A26" s="6" t="s">
        <v>0</v>
      </c>
      <c r="B26" s="7">
        <f>SUM(B4:B24)</f>
        <v>60679</v>
      </c>
      <c r="C26" s="7">
        <f>SUM(C4:C24)</f>
        <v>61776</v>
      </c>
      <c r="D26" s="7">
        <f>SUM(D4:D17)</f>
        <v>1273</v>
      </c>
      <c r="E26" s="7">
        <f>SUM(E4:E17)</f>
        <v>428</v>
      </c>
      <c r="F26" s="20">
        <f>D26/E26</f>
        <v>2.9742990654205608</v>
      </c>
    </row>
  </sheetData>
  <sortState xmlns:xlrd2="http://schemas.microsoft.com/office/spreadsheetml/2017/richdata2" ref="A4:F16">
    <sortCondition descending="1" ref="F4:F16"/>
  </sortState>
  <mergeCells count="6">
    <mergeCell ref="F2:F3"/>
    <mergeCell ref="G2:G3"/>
    <mergeCell ref="E2:E3"/>
    <mergeCell ref="D2:D3"/>
    <mergeCell ref="B2:C2"/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&amp;L&amp;"-,Gras"&amp;14Populations légale CCVE&amp;C&amp;"-,Gras"&amp;20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2022</vt:lpstr>
      <vt:lpstr>'2022'!Zone_d_impression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2022-01-09T13:10:18Z</cp:lastPrinted>
  <dcterms:created xsi:type="dcterms:W3CDTF">2021-03-06T14:22:58Z</dcterms:created>
  <dcterms:modified xsi:type="dcterms:W3CDTF">2022-01-16T11:46:27Z</dcterms:modified>
</cp:coreProperties>
</file>